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tualfd-my.sharepoint.com/personal/patrick_data-driven_finance/Documents/01. PL ONEDRIVE FILES/TRAINING/"/>
    </mc:Choice>
  </mc:AlternateContent>
  <xr:revisionPtr revIDLastSave="237" documentId="8_{5F4E466C-E073-4417-80D3-46131DFC3611}" xr6:coauthVersionLast="47" xr6:coauthVersionMax="47" xr10:uidLastSave="{1E9718EC-2661-4E7E-9F76-207DE64B7D1B}"/>
  <bookViews>
    <workbookView xWindow="28680" yWindow="-120" windowWidth="38640" windowHeight="21240" xr2:uid="{D69ECE75-552E-4CEB-869D-F8F587B54695}"/>
  </bookViews>
  <sheets>
    <sheet name="Discounting - price and volume" sheetId="1" r:id="rId1"/>
    <sheet name="AR_INFO" sheetId="2" r:id="rId2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T1" i="1"/>
  <c r="E22" i="1" s="1"/>
  <c r="J14" i="1"/>
  <c r="K11" i="1"/>
  <c r="K17" i="1"/>
  <c r="N17" i="1" s="1"/>
  <c r="K9" i="1"/>
  <c r="J15" i="1" l="1"/>
  <c r="J16" i="1" s="1"/>
  <c r="N11" i="1"/>
  <c r="J18" i="1" l="1"/>
  <c r="J19" i="1" s="1"/>
  <c r="K12" i="1"/>
  <c r="K13" i="1" s="1"/>
  <c r="G12" i="1" l="1"/>
  <c r="K14" i="1"/>
  <c r="N14" i="1" s="1"/>
  <c r="N12" i="1"/>
  <c r="U1" i="1" l="1"/>
  <c r="E23" i="1" s="1"/>
  <c r="O12" i="1"/>
  <c r="K15" i="1"/>
  <c r="K16" i="1" l="1"/>
  <c r="N16" i="1" s="1"/>
  <c r="N15" i="1"/>
  <c r="K18" i="1"/>
  <c r="K19" i="1" l="1"/>
  <c r="N19" i="1" s="1"/>
  <c r="N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Leavy</author>
  </authors>
  <commentList>
    <comment ref="J11" authorId="0" shapeId="0" xr:uid="{88A442A3-4337-441B-B800-C0FE11093CB5}">
      <text>
        <r>
          <rPr>
            <sz val="11"/>
            <color theme="1"/>
            <rFont val="Calibri"/>
            <family val="2"/>
            <scheme val="minor"/>
          </rPr>
          <t>Patrick Leavy:
Starting sales price per unit</t>
        </r>
      </text>
    </comment>
    <comment ref="J12" authorId="0" shapeId="0" xr:uid="{121A1CB7-95EF-458F-B2AB-8D26238F5C67}">
      <text>
        <r>
          <rPr>
            <sz val="11"/>
            <color theme="1"/>
            <rFont val="Calibri"/>
            <family val="2"/>
            <scheme val="minor"/>
          </rPr>
          <t>Patrick Leavy:
Starting number of units sold</t>
        </r>
      </text>
    </comment>
    <comment ref="B15" authorId="0" shapeId="0" xr:uid="{10E882BD-EFFF-4FA1-B0A4-DAB206EA8D16}">
      <text>
        <r>
          <rPr>
            <sz val="11"/>
            <color theme="1"/>
            <rFont val="Calibri"/>
            <family val="2"/>
            <scheme val="minor"/>
          </rPr>
          <t>Patrick Leavy:
This is how much it costs per unit - but only costs that vary with sales volume. 
In other words, not general overheads.</t>
        </r>
      </text>
    </comment>
  </commentList>
</comments>
</file>

<file path=xl/sharedStrings.xml><?xml version="1.0" encoding="utf-8"?>
<sst xmlns="http://schemas.openxmlformats.org/spreadsheetml/2006/main" count="44" uniqueCount="44">
  <si>
    <t>Sales discounts: how much extra volume is required to maintain profit £ levels?</t>
  </si>
  <si>
    <t>Input cell</t>
  </si>
  <si>
    <t>&lt;- input to cells this colour only</t>
  </si>
  <si>
    <t>Instructions:</t>
  </si>
  <si>
    <t>Input a price discount % in cell G11. This will apply the change to period 2.</t>
  </si>
  <si>
    <t>In cell G11 see how much sales volume % increase is now required to maintain your gross profits!</t>
  </si>
  <si>
    <t>You can also alter the period 1 starting price and volume (cells J11 and J12) and the variable cost per unit (cell B15), to mock up how sales are in your business</t>
  </si>
  <si>
    <t>Note that Overheads remain the same in this model, but in reality you would have to increase ad spend in period 2 to achieve the large sale volume increase</t>
  </si>
  <si>
    <t>Price Volume model</t>
  </si>
  <si>
    <t>Period:</t>
  </si>
  <si>
    <t>Difference (1 and 2)</t>
  </si>
  <si>
    <t>% change (prd 2)</t>
  </si>
  <si>
    <t>Difference (Vol and Price change)</t>
  </si>
  <si>
    <t>Sales price input £</t>
  </si>
  <si>
    <t>Price difference between periods</t>
  </si>
  <si>
    <t>Sales vol # calculated</t>
  </si>
  <si>
    <t xml:space="preserve"> = how much greater the % increase in Volume figure is than the reduction in price</t>
  </si>
  <si>
    <t>Sales £</t>
  </si>
  <si>
    <t>VC/unit</t>
  </si>
  <si>
    <t>Cost of Sales</t>
  </si>
  <si>
    <t>Assumed all variable costs</t>
  </si>
  <si>
    <t>Gross Profit</t>
  </si>
  <si>
    <t>Gross profit is maintained but…</t>
  </si>
  <si>
    <t>Gross Profit %</t>
  </si>
  <si>
    <t>&lt;- gross profit margin you're missing out on due to price reduction (more effort required)</t>
  </si>
  <si>
    <t>Overheads</t>
  </si>
  <si>
    <t>Assumed all fixed costs</t>
  </si>
  <si>
    <t>Net Profit</t>
  </si>
  <si>
    <t>Net profit is maintained but…</t>
  </si>
  <si>
    <t>Net Profit %</t>
  </si>
  <si>
    <t>&lt;- net profit margin you're missing out on due to price reduction (more effort required)</t>
  </si>
  <si>
    <t>Narrative:</t>
  </si>
  <si>
    <t>Key take aways:</t>
  </si>
  <si>
    <t>Small price discounts require much larger volume increases to maintain profits</t>
  </si>
  <si>
    <t>Discounting sales price reduces gross margin</t>
  </si>
  <si>
    <t>Column1</t>
  </si>
  <si>
    <t>Column2</t>
  </si>
  <si>
    <t>Column3</t>
  </si>
  <si>
    <t>Column4</t>
  </si>
  <si>
    <t>Column5</t>
  </si>
  <si>
    <t>Column6</t>
  </si>
  <si>
    <t>Column7</t>
  </si>
  <si>
    <t>calculation_0b212d1f-00cc-475c-93cb-b2770891fb3e</t>
  </si>
  <si>
    <t xml:space="preserve">ᯡࡑ䄬Āᜤ堾恛ࠥ愠⊐᧬е撬(ϰͰ‭壨喢:ࡐአ⒠嬨θՐհʒ卢"挦੖⩲到炥Ѣ⠀୧䑯䢠ᵖ⻞粺㪀啷⠨旱෠௹Ƞ㯖⻜仄⼘ĸᔪ㑁甘⨨㱒ࡈ•㝶䘐ìჁ᡽5䨧䓮£Ω硑愰慱㩖⾪䟩材è炀栠浰᱔ⱽ┠ĐȪ㣲ªA΢◧䂰ӷৄŜ㕢᪠㓙㋚呦ဠ䨐∂䋹永㡼ƵƏ䐆㎃䐰⸸㹼Ⴜᘱʪ䉪厀⿡䡐獑/ᱠÓࠧೲ倢砠ᴶྩ棡檀丣慁⡺᳧愨ీЇ簮⅒ϧ提⡊䨩䇡㹔ሠ⒞畖ܠ㤘㑠Ӥ֔㢰᜵䌀тಬ†滴㸺嗃ʀ⡼ၡӤ㐪ࠚ䢄檿ॴⳤ竘෧㋱ኪ䭡乿ɮË∠㺲ྃ烤㱒䟣B␥屈ƅୗ㩍䀡Ⱞᭂ㈰ሠ㋇℠Ȅ㎜ᯀPJ㵮ĥ祊㚻水綸㰵ݎܘۊਥ禒U䞤☱ㅼ帬᛻栠᢯䈔ቑ剤"緻䘫⚹ ┸玠ろ塖㬥‡氠ʬ摃眶纠ٌཥ䊠Ꭵ㋉缈ᛧ㓧皧㰤癖⻷ⷾ猢ữ㈭ޚ㏿㚽㝢ŀ塒দ缐扊䙦刈皻ਂɼ䥀䩺䫲穨䉒晵䬰欭䦒娺䇪㑨ℐ张q夸曚ᢂ۫Ⱓޤࢠ۠ŉ峎အ䉲䙵ㄒ喥ʇ墡㤂᱅ˡἁં䉰Ä娭䗈㸥䗠⨦䌘慈∐1澡ᑞളࡦᷡ恂ࣂ䃈Ѫ䴲ॲ欯䳊啄෉Žⳣ畁ࢊ乁ຓᡳ⺉ⴻ➉敉ᔈ師⿳㩘Ɖ掞䣑第ۙဩ悁夠ׄׄ瞰Äᡂ㛡䧊㗜ᦷ曭㧞㍡䁇㜌⁋⌱↛ȰᎥ判䃙ʫ䇚䈔◔‰沰䁐じ㞁ᮺ恌⁎痹奇玊緑朱䐼㎤൅摝䜱囒張懘眣抙亲⤘⥯曼‡ᓴ橉ᄢ悛珄ಳᆄ棕䀠ᱼ伵壤'⧑ሻǪሡD戴椐簪➀戺၀戦〰房΀簸ᅰᦴਐ慕➝Ⱦ⬘翕⟼氠АರỊ्ⶱ泊ঋⶊ䙃牝摀ⴸ怠㗄䵢炝㢅⋇⌇ĦƠǤ印䉡嘾拭䡰䏬ֱ㕍斠勍⺍㌱疸ک儸P᮷ㄡ暅䥝㋲ㅬ੢洘嶯㌱૚䌨㾞غ璹勦ຎὠ嫮塁童⋼侨܈倴ǈ၎忷䊮Ρ䬊嬘੼߃䆵ᓈ扜≨⥖❅挊䨀ᚰ㹨吡㛐晡冹Ợ㾫䫺㏝፹烔ヴ䙡塒㤠卫䛮狎擉塞㽭ஓࠚ簵ନᘑ拃礸ō㸢Ԉ؍㰸笋ɠ缕ጏἯ㷯縟封憲ʽ圲ό᧭㸿㸒З愿Δူ䅍箵㿜䗭ໜ䡛ɠ䳜⁎䘙ة杗⛠屏ο䦅憣䇗̲柹烞吵绠叆ጡ昽簸ฆ繗Ȝ忧粤မ哟űኣ 燾⾣亝朸㌪ċᙺሬ㰋⪱繹瘡ᜤ䆙澣ἧ䅺勛柗愆᝗╢拪ඎ䁧⁀ȠĄ㰸䰹嫡删ʫ՟⍤༦瑎ી楀䢼Āⵥ㔃נဵऑሣ瘻䌊⇆ႌ仁㉓絘ᐨᑫ䐌ᨁ䵫掺ហ⺸涭๽ᩤⵖぺᅆᝥ惠抍棶̸ᚻǄ䆺ةㅰテ墂㉚ዤ䃄涰礴◂ᶢ繇ɷ⍡㑼显‸แ䆢疩䓐紦ìԂ䖋`৭戝ධ溪㤃๑䁁䁬㾩⢊ł㗠䀰ۨ㺩ᰠ᝹䂐ᙥ咼ᨌᖱ奢狮䈼㼘ቼㄳ৫岤ᾨ˷㶐䁦猠月璍懼䏯䁧俘ߜѰ瞒⽑盄䨍Ứྜྷ嗢㌷咘埏描✖漪௾栬瑧抜ݗ㷿匙硕竿㼣὇熞劥㥯᨜⽛綟怛础֔俩ć仞瀹Ƨണそ㏦㿄偺ا☩ݶ䩠尰禹掑経㌮⣘䡹з⩶傾ㆶ㦄丨ኼ॥ⰰ㵸狏㇎ᾇَࢸ㒡䂽ɤ䠢〹䉉䭇⎀㽦堲Ⴑᮁ欛䳡嵬↚佀ے䒭ᇦḩ啜槁㱷佔品禞ۻ塃欋'ᅩㄢ․ǚ埌ሯ⤭⽤⡗丠楲࠼ㄣℙ⑀ᾄ匙ਤ椿璔宂歛圩⚳灦⟬᭷稏❉⃤䃽ㆨⓑƚ揈⁺枴㙅ₚ唬ᱼ岽㈁羳嚂ῲ‿㗰&amp;≠弦⑸䆭۴扭䉣㙎恺㪠㌤ڲ纡㒐ǐೢ甛ෲ䊢8㽢ɁȔ̩惡᧭峣ᗩㅛ䚯⠊⪔╚⻪峎䃶ঙ㜼⇐Ꭱ崥楠ᔴ灀✈昷懱ɤ䧹䃍嗊㘽㑪汇䊉Ⰺ㥷㴪咘㏛௯ᚈ࿑ᝍීⵂ⃺恁⒏䍨ゲбᾊ惑檽གྷ㉽ـ最䀨ਐ回⥴孷扂䪉㇦ड़䕰縬⃜Ⲭ檠时䒲⮝䤃㨯掚欠ὡ墶䁀㺿Ņ嶡挩梶ྖ䤪嘬ㇵℳ塸‸奻徺⭂ᄫ㨭஑㒶榀丶⥪૮㪉㵛ዝᝎ䠦撲რ᧭ჳ䱈೨ᑇ塐硔ₐ⣉畼ᷔᕾ紦ᨛ᫛済嗧䞸䀾ἢ䁔Ƭ崣഑戡ᰵ╽ᨅ做䏙渶禨Ԉ㽗禎㯁䆇晽ీⓉ₠㙦灐宫ત獹䅰ট⬙༢࡜ǈㄧ⡌櫣դ䂪⩈ᩏ䈕•ࡘ㫡䣱塱墡⡁ეన䒽ڱ搪̈⺱᮰ᯇ璞䃚ᦦإ᳡⦁ᘠ琩čႲ樷ℬᅊ㱈≑䱥Ẃ䒾侈惁梽❤兿櫴硘䏢⯌⢑称搈灎⸪㼰憕׌㉌‱妦㧕╏ᮁᄝ氠㔳漱怉ቢᩒ䓫Ꮟ峠䠼⡄傻椰䎐᭱䙾Ꭺ䕘᧘媯◤㐁䦅♬旬殗㝮瓵䶲㦮㑯䝕㏧垄架ᑏ㋪泳䭾ฅ廀幓址紎㗀樏➢忭㴎ޙ䵾ϯ搭硔О⨵ƒ攠惝糐థ⠷⺐嗯ࣕϰ㩙兮⢂屗惔㦷ᮨ☆ޫ瞤䬘獈唏じᲁ窋Ѐ慡䃋䚱剧梮忂㨣ᫀ庺关ᬰ㪫ảՄဤ墴⼗偏弩㿞汀纝㇍榏心櫈捕ⓧේڂ皐޲惔ᜤ㩱⯰熯壇࿑硖㮰࿂ุ¼㗯棎㵪槳淭汣䍂炌⋠ᠲ极慮偄ↈ吸ᣘ㼠〻რΠ㎏㽠⌐ۑ敥ᦀ礵㰿㧵䱇丄櫍۵㛃᯻Ⱗᑅ֨പォच⫹ᅃ叢㗣琴␤棿第厜₮氽㸴爣寤⌛ጒ⣅煳ᩊ米ӟँ傶ဦ঴仄䎠䍆䠾䜊嵀呖è䰮咁ᇊᡱ䰲ᨗ⁖Ⲏ恈糑灁ⶪ掺唧ᖯ࣊歶硅梭戗䮒搄珑䓋⊾曗尪⃌⦶潅砪灑⡐䆠䰴熩丸㣦⹙È߸ዣ%兡潌整⭜疉☪挅殴䊦♼ⲓᎽ㠻䓨妱㜢攩懒犖⽉ᵔᝮኑ沴秉擒ᖶ梊秮ⳮ冐䊭稙旮→糅䎙怪࠴䮨ᐼᝎ木⮬р⼪䎱⯒ᗰ໎夆搮ו柎Ȳ沱峿₎∤䑧ᦘ换㎒⻏〤ՠඤ㭏䆊䃬⸱ᅓӈͰ〣䁚䆸ቸ᪣࿛⧏⻬寱産甦䔚䌅ല咚⑼礔ᣒ籈⫞ᗇ簴Ə战⇆繏烱പ䱤兀Ƙᮠ̱渠ޣ㠠”䋁ᵱٞ掠Ή碿ၦ囈⪣康ⱂ⌲㇉䆱⒬ℛჼ瘹匂㠛⨽瓞Ħణ䐧*䔀إ炢స炂៰咣勀♘砧㒸䁰घⰸ᫺媴ト児昨璝䞀Ͱᰤ≧⁨ᔲ㺱㡧⚨㽠Ъỻ畅┈擴⇓剶̈㎡弈ɉ३䩠怵ᅌᕩ⠦劕ႉᨈ䀢穋␌㦻ϭ哬ኧẋ̧碽ⓓ୤波䊖㎴κެ偃↓ᨡ㳦ᜁ㝘⣇ᠹᘲ䯌㎨挽㛾㘓ᓻ勤ᙉ㙬᩹Ձ㸶䖀㔣怵曑瓓㚐≞㺟斞⨤狣ı曠寻үǼⓋൺغ恞䀤䴧倥圜Ô㡫ᡯ䃶ǈ㝣䠮哲✬ᅪ䊪ċ朋ᭃ㈥⨈˂⯱⒰⣢䗕㷉瀱櫮埭ᯈ゠å㉁熴剠๨䓩䁛ƛ࣢ᘳェט⯢縴࣐䕤⹂昢ᚙ䂯估䊔ῖ叻䱒ᄠ⢎䊑拁㲗⢑䐉揁熶Ꭵᰬ្㰴⡩䋧䚁⚔峋ᳯ١ហ珉磢ᙎ㺓弧摹౎獪䢆犼ᴪ6䮡狌ᅎ伪⮡㤜ᛎ呲Қᕑ⏎፫Ҕ⊀଱㑭᮴瓡昱ୣ牷☄掩䤮⦲⋤ଲ碴ⓒ╲⺲䲶擎☒♱٪ळዤ˩並䏑ǹ᧮䪮㑺啺ᬐ幯橝䲠櫉Ρઊåᰆ擨䗙௅ᨶ奭੢匵ṉ壬◍௵ἶቊ李厃䔐稒ᝑ卧䥼փ᩶ⵍា歪ᗍ卪澡䝮嗖☊殄横㖧召憈抁㡔⇄䗢⧢偑ᣘ₀粭Ղ燚ɹ㙦瑚䁌戠ᙏ䙣儥ਞ⹂䥦㍽≠ᳫ晼⋼擹ก㙹㊸⫢瘴炯Ԙ⁂ℱࢸ䕣䘅∥㙼ჰǹ繊皜䉋䶮攪㜺䈩汙紩碝燧᷁䧪ᡬ牧Ὑற㏞ᖷ᎒嗨傚狯ᤁ㞵墇摥懙珯䮬ᓅ汵䞱珛䎯ᬪ漮⮶撱⮙愇庆崿ᘱᤪ⺞崘੢䎒络⋩⦩㥓࢟ଟ὞Փ垽ᒺ⻸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</si>
</sst>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£&quot;* #,##0.00_-;\-&quot;£&quot;* #,##0.00_-;_-&quot;£&quot;* &quot;-&quot;??_-;_-@_-"/>
    <numFmt numFmtId="165" formatCode="#,##0_);\(#,##0\);&quot;-  &quot;;&quot; &quot;@&quot; &quot;"/>
    <numFmt numFmtId="166" formatCode="0.00%\ ;\-0.00%\ _);&quot;-  &quot;;&quot; &quot;@&quot; &quot;"/>
    <numFmt numFmtId="167" formatCode="#,##0.0000\ ;\(#,##0.0000\ \);&quot;-  &quot;;&quot; &quot;@&quot; &quot;"/>
    <numFmt numFmtId="168" formatCode="dd\ mmm\ yyyy_);\(###0\);&quot;-  &quot;;&quot; &quot;@&quot; &quot;"/>
    <numFmt numFmtId="169" formatCode="dd\ mmm\ yy_);\(###0\);&quot;-  &quot;;&quot; &quot;@&quot; &quot;"/>
    <numFmt numFmtId="170" formatCode="###0_);\(###0\);&quot;-  &quot;;&quot; &quot;@&quot; &quot;"/>
    <numFmt numFmtId="171" formatCode="_-&quot;£&quot;* #,##0_-;\-&quot;£&quot;* #,##0_-;_-&quot;£&quot;* &quot;-&quot;??_-;_-@_-"/>
    <numFmt numFmtId="172" formatCode="0.0%\ ;\-0.0%\ _);&quot;-  &quot;;&quot; &quot;@&quot; &quot;"/>
    <numFmt numFmtId="173" formatCode="0.0%"/>
    <numFmt numFmtId="174" formatCode="_-[$£-809]* #,##0.00_-;\-[$£-809]* #,##0.00_-;_-[$£-809]* &quot;-&quot;??_-;_-@_-"/>
    <numFmt numFmtId="175" formatCode="_-[$£-809]* #,##0_-;\-[$£-809]* #,##0_-;_-[$£-809]* &quot;-&quot;??_-;_-@_-"/>
    <numFmt numFmtId="176" formatCode="_(* #,##0_);_(* \(#,##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 tint="0.499984740745262"/>
      <name val="Arial"/>
      <family val="2"/>
    </font>
    <font>
      <sz val="12"/>
      <name val="Arial"/>
      <family val="2"/>
    </font>
    <font>
      <sz val="12"/>
      <color rgb="FF808080"/>
      <name val="Arial"/>
      <family val="2"/>
    </font>
    <font>
      <b/>
      <i/>
      <sz val="12"/>
      <color theme="1"/>
      <name val="Arial"/>
      <family val="2"/>
    </font>
    <font>
      <b/>
      <sz val="12"/>
      <color rgb="FFC00000"/>
      <name val="Arial"/>
      <family val="2"/>
    </font>
    <font>
      <sz val="11"/>
      <color theme="1"/>
      <name val="Arial"/>
      <family val="2"/>
    </font>
    <font>
      <b/>
      <sz val="12"/>
      <color rgb="FF808080"/>
      <name val="Arial"/>
      <family val="2"/>
    </font>
    <font>
      <sz val="11"/>
      <color rgb="FF808080"/>
      <name val="Calibri"/>
      <family val="2"/>
      <scheme val="minor"/>
    </font>
    <font>
      <i/>
      <sz val="12"/>
      <color rgb="FF808080"/>
      <name val="Arial"/>
      <family val="2"/>
    </font>
    <font>
      <b/>
      <sz val="18"/>
      <color rgb="FF4472C4"/>
      <name val="Calibri"/>
      <family val="2"/>
      <scheme val="minor"/>
    </font>
    <font>
      <sz val="11"/>
      <color rgb="FFD9D9D9"/>
      <name val="Calibri"/>
      <family val="2"/>
      <scheme val="minor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sz val="11"/>
      <color rgb="FFFFFFFF"/>
      <name val="Arial"/>
      <family val="2"/>
    </font>
    <font>
      <sz val="11"/>
      <color rgb="FFFFFFFF"/>
      <name val="Calibri"/>
      <family val="2"/>
      <scheme val="minor"/>
    </font>
    <font>
      <b/>
      <i/>
      <sz val="12"/>
      <color rgb="FFFFFFFF"/>
      <name val="Arial"/>
      <family val="2"/>
    </font>
    <font>
      <b/>
      <sz val="12"/>
      <name val="Arial"/>
      <family val="2"/>
    </font>
    <font>
      <b/>
      <sz val="16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CE4D6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808080"/>
      </top>
      <bottom style="thin">
        <color rgb="FF808080"/>
      </bottom>
      <diagonal/>
    </border>
  </borders>
  <cellStyleXfs count="8">
    <xf numFmtId="165" fontId="0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66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0" fontId="1" fillId="2" borderId="2" applyNumberFormat="0" applyFont="0" applyAlignment="0" applyProtection="0"/>
  </cellStyleXfs>
  <cellXfs count="87">
    <xf numFmtId="165" fontId="0" fillId="0" borderId="0" xfId="0">
      <alignment vertical="top"/>
    </xf>
    <xf numFmtId="165" fontId="0" fillId="0" borderId="0" xfId="0" applyAlignment="1">
      <alignment horizontal="right" vertical="top"/>
    </xf>
    <xf numFmtId="165" fontId="0" fillId="3" borderId="0" xfId="0" applyFill="1">
      <alignment vertical="top"/>
    </xf>
    <xf numFmtId="165" fontId="0" fillId="0" borderId="0" xfId="0" applyAlignment="1"/>
    <xf numFmtId="165" fontId="0" fillId="0" borderId="0" xfId="0" applyFill="1" applyAlignment="1"/>
    <xf numFmtId="165" fontId="0" fillId="0" borderId="0" xfId="0" applyFill="1">
      <alignment vertical="top"/>
    </xf>
    <xf numFmtId="165" fontId="2" fillId="0" borderId="0" xfId="0" applyFont="1">
      <alignment vertical="top"/>
    </xf>
    <xf numFmtId="165" fontId="3" fillId="0" borderId="0" xfId="0" applyFont="1">
      <alignment vertical="top"/>
    </xf>
    <xf numFmtId="165" fontId="3" fillId="0" borderId="0" xfId="0" applyFont="1" applyAlignment="1">
      <alignment horizontal="right" vertical="top"/>
    </xf>
    <xf numFmtId="165" fontId="4" fillId="0" borderId="0" xfId="0" applyFont="1">
      <alignment vertical="top"/>
    </xf>
    <xf numFmtId="165" fontId="2" fillId="0" borderId="0" xfId="0" applyFont="1" applyAlignment="1">
      <alignment horizontal="center" vertical="top"/>
    </xf>
    <xf numFmtId="165" fontId="5" fillId="0" borderId="0" xfId="0" applyFont="1">
      <alignment vertical="top"/>
    </xf>
    <xf numFmtId="165" fontId="6" fillId="0" borderId="0" xfId="0" applyFont="1">
      <alignment vertical="top"/>
    </xf>
    <xf numFmtId="171" fontId="3" fillId="0" borderId="0" xfId="1" applyNumberFormat="1" applyFont="1" applyAlignment="1">
      <alignment horizontal="right" vertical="top"/>
    </xf>
    <xf numFmtId="174" fontId="4" fillId="0" borderId="0" xfId="0" applyNumberFormat="1" applyFont="1" applyAlignment="1">
      <alignment horizontal="center" vertical="top"/>
    </xf>
    <xf numFmtId="9" fontId="5" fillId="0" borderId="0" xfId="0" applyNumberFormat="1" applyFont="1" applyFill="1">
      <alignment vertical="top"/>
    </xf>
    <xf numFmtId="165" fontId="5" fillId="0" borderId="0" xfId="0" applyFont="1" applyFill="1">
      <alignment vertical="top"/>
    </xf>
    <xf numFmtId="165" fontId="6" fillId="0" borderId="0" xfId="0" applyFont="1" applyFill="1">
      <alignment vertical="top"/>
    </xf>
    <xf numFmtId="165" fontId="3" fillId="0" borderId="0" xfId="0" applyFont="1" applyFill="1">
      <alignment vertical="top"/>
    </xf>
    <xf numFmtId="176" fontId="4" fillId="0" borderId="0" xfId="0" applyNumberFormat="1" applyFont="1" applyAlignment="1">
      <alignment horizontal="center" vertical="top"/>
    </xf>
    <xf numFmtId="9" fontId="5" fillId="3" borderId="0" xfId="0" applyNumberFormat="1" applyFont="1" applyFill="1">
      <alignment vertical="top"/>
    </xf>
    <xf numFmtId="165" fontId="5" fillId="3" borderId="0" xfId="0" quotePrefix="1" applyFont="1" applyFill="1">
      <alignment vertical="top"/>
    </xf>
    <xf numFmtId="165" fontId="5" fillId="3" borderId="0" xfId="0" applyFont="1" applyFill="1">
      <alignment vertical="top"/>
    </xf>
    <xf numFmtId="165" fontId="6" fillId="3" borderId="0" xfId="0" applyFont="1" applyFill="1">
      <alignment vertical="top"/>
    </xf>
    <xf numFmtId="165" fontId="3" fillId="3" borderId="0" xfId="0" applyFont="1" applyFill="1">
      <alignment vertical="top"/>
    </xf>
    <xf numFmtId="175" fontId="2" fillId="0" borderId="0" xfId="0" applyNumberFormat="1" applyFont="1" applyFill="1" applyBorder="1" applyAlignment="1"/>
    <xf numFmtId="174" fontId="4" fillId="0" borderId="0" xfId="0" applyNumberFormat="1" applyFont="1" applyAlignment="1">
      <alignment horizontal="center"/>
    </xf>
    <xf numFmtId="9" fontId="7" fillId="0" borderId="0" xfId="0" applyNumberFormat="1" applyFont="1" applyFill="1" applyAlignment="1"/>
    <xf numFmtId="165" fontId="7" fillId="0" borderId="0" xfId="0" applyFont="1" applyFill="1" applyAlignment="1"/>
    <xf numFmtId="165" fontId="3" fillId="0" borderId="0" xfId="0" applyFont="1" applyFill="1" applyAlignment="1"/>
    <xf numFmtId="175" fontId="4" fillId="0" borderId="0" xfId="0" applyNumberFormat="1" applyFont="1" applyAlignment="1">
      <alignment horizontal="center" vertical="top"/>
    </xf>
    <xf numFmtId="9" fontId="7" fillId="0" borderId="0" xfId="0" applyNumberFormat="1" applyFont="1">
      <alignment vertical="top"/>
    </xf>
    <xf numFmtId="165" fontId="7" fillId="0" borderId="0" xfId="0" applyFont="1">
      <alignment vertical="top"/>
    </xf>
    <xf numFmtId="172" fontId="8" fillId="0" borderId="0" xfId="2" applyNumberFormat="1" applyFont="1" applyAlignment="1">
      <alignment horizontal="right" vertical="top"/>
    </xf>
    <xf numFmtId="173" fontId="4" fillId="0" borderId="0" xfId="0" applyNumberFormat="1" applyFont="1" applyAlignment="1">
      <alignment horizontal="right" vertical="top"/>
    </xf>
    <xf numFmtId="172" fontId="8" fillId="0" borderId="0" xfId="2" applyNumberFormat="1" applyFont="1" applyFill="1" applyAlignment="1">
      <alignment horizontal="right" vertical="top"/>
    </xf>
    <xf numFmtId="165" fontId="9" fillId="0" borderId="0" xfId="0" applyFont="1">
      <alignment vertical="top"/>
    </xf>
    <xf numFmtId="165" fontId="8" fillId="0" borderId="0" xfId="0" applyFont="1" applyAlignment="1">
      <alignment horizontal="right" vertical="top"/>
    </xf>
    <xf numFmtId="165" fontId="0" fillId="0" borderId="0" xfId="0" applyAlignment="1">
      <alignment vertical="center"/>
    </xf>
    <xf numFmtId="165" fontId="0" fillId="0" borderId="0" xfId="0" applyAlignment="1">
      <alignment horizontal="right" vertical="center"/>
    </xf>
    <xf numFmtId="165" fontId="10" fillId="4" borderId="4" xfId="0" applyFont="1" applyFill="1" applyBorder="1" applyAlignment="1">
      <alignment vertical="center"/>
    </xf>
    <xf numFmtId="165" fontId="10" fillId="0" borderId="0" xfId="0" applyFont="1" applyAlignment="1">
      <alignment vertical="center"/>
    </xf>
    <xf numFmtId="165" fontId="11" fillId="0" borderId="0" xfId="0" applyFont="1">
      <alignment vertical="top"/>
    </xf>
    <xf numFmtId="165" fontId="7" fillId="0" borderId="0" xfId="0" applyFont="1" applyAlignment="1">
      <alignment horizontal="right" vertical="top"/>
    </xf>
    <xf numFmtId="165" fontId="12" fillId="0" borderId="0" xfId="0" applyFont="1">
      <alignment vertical="top"/>
    </xf>
    <xf numFmtId="165" fontId="13" fillId="0" borderId="0" xfId="0" applyFont="1">
      <alignment vertical="top"/>
    </xf>
    <xf numFmtId="165" fontId="14" fillId="0" borderId="0" xfId="0" applyFont="1" applyAlignment="1">
      <alignment vertical="center"/>
    </xf>
    <xf numFmtId="171" fontId="3" fillId="0" borderId="0" xfId="1" applyNumberFormat="1" applyFont="1" applyFill="1" applyBorder="1" applyAlignment="1">
      <alignment horizontal="right" vertical="top"/>
    </xf>
    <xf numFmtId="176" fontId="3" fillId="0" borderId="0" xfId="1" applyNumberFormat="1" applyFont="1" applyFill="1" applyAlignment="1">
      <alignment horizontal="center" vertical="top"/>
    </xf>
    <xf numFmtId="165" fontId="15" fillId="0" borderId="0" xfId="0" applyFont="1" applyAlignment="1">
      <alignment vertical="center"/>
    </xf>
    <xf numFmtId="165" fontId="16" fillId="5" borderId="0" xfId="0" applyFont="1" applyFill="1">
      <alignment vertical="top"/>
    </xf>
    <xf numFmtId="165" fontId="16" fillId="5" borderId="0" xfId="0" applyFont="1" applyFill="1" applyAlignment="1">
      <alignment horizontal="right" vertical="top"/>
    </xf>
    <xf numFmtId="165" fontId="17" fillId="5" borderId="0" xfId="0" applyFont="1" applyFill="1" applyBorder="1" applyAlignment="1">
      <alignment horizontal="center" vertical="top"/>
    </xf>
    <xf numFmtId="165" fontId="18" fillId="5" borderId="0" xfId="0" applyFont="1" applyFill="1" applyAlignment="1">
      <alignment vertical="center"/>
    </xf>
    <xf numFmtId="165" fontId="16" fillId="5" borderId="0" xfId="0" applyFont="1" applyFill="1" applyBorder="1" applyAlignment="1">
      <alignment horizontal="right" vertical="top"/>
    </xf>
    <xf numFmtId="165" fontId="17" fillId="5" borderId="0" xfId="0" applyFont="1" applyFill="1">
      <alignment vertical="top"/>
    </xf>
    <xf numFmtId="171" fontId="16" fillId="5" borderId="0" xfId="1" applyNumberFormat="1" applyFont="1" applyFill="1" applyBorder="1" applyAlignment="1">
      <alignment horizontal="right" vertical="top"/>
    </xf>
    <xf numFmtId="176" fontId="16" fillId="5" borderId="0" xfId="1" applyNumberFormat="1" applyFont="1" applyFill="1" applyBorder="1" applyAlignment="1">
      <alignment horizontal="center" vertical="top"/>
    </xf>
    <xf numFmtId="165" fontId="16" fillId="5" borderId="0" xfId="0" applyFont="1" applyFill="1" applyAlignment="1"/>
    <xf numFmtId="165" fontId="17" fillId="5" borderId="0" xfId="0" applyFont="1" applyFill="1" applyAlignment="1"/>
    <xf numFmtId="165" fontId="17" fillId="5" borderId="0" xfId="0" applyFont="1" applyFill="1" applyBorder="1" applyAlignment="1"/>
    <xf numFmtId="175" fontId="17" fillId="5" borderId="0" xfId="0" applyNumberFormat="1" applyFont="1" applyFill="1" applyBorder="1" applyAlignment="1"/>
    <xf numFmtId="165" fontId="19" fillId="5" borderId="0" xfId="0" applyFont="1" applyFill="1">
      <alignment vertical="top"/>
    </xf>
    <xf numFmtId="9" fontId="16" fillId="5" borderId="3" xfId="2" applyNumberFormat="1" applyFont="1" applyFill="1" applyBorder="1">
      <alignment vertical="top"/>
    </xf>
    <xf numFmtId="165" fontId="16" fillId="5" borderId="1" xfId="0" applyFont="1" applyFill="1" applyBorder="1">
      <alignment vertical="top"/>
    </xf>
    <xf numFmtId="165" fontId="16" fillId="5" borderId="3" xfId="0" applyFont="1" applyFill="1" applyBorder="1">
      <alignment vertical="top"/>
    </xf>
    <xf numFmtId="165" fontId="20" fillId="5" borderId="0" xfId="0" applyFont="1" applyFill="1">
      <alignment vertical="top"/>
    </xf>
    <xf numFmtId="172" fontId="20" fillId="5" borderId="0" xfId="2" applyNumberFormat="1" applyFont="1" applyFill="1" applyBorder="1" applyAlignment="1">
      <alignment horizontal="right" vertical="top"/>
    </xf>
    <xf numFmtId="9" fontId="17" fillId="6" borderId="5" xfId="7" applyNumberFormat="1" applyFont="1" applyFill="1" applyBorder="1" applyAlignment="1">
      <alignment horizontal="center" vertical="center"/>
    </xf>
    <xf numFmtId="165" fontId="22" fillId="5" borderId="0" xfId="0" applyFont="1" applyFill="1">
      <alignment vertical="top"/>
    </xf>
    <xf numFmtId="165" fontId="17" fillId="5" borderId="7" xfId="0" applyFont="1" applyFill="1" applyBorder="1">
      <alignment vertical="top"/>
    </xf>
    <xf numFmtId="165" fontId="17" fillId="5" borderId="8" xfId="0" applyFont="1" applyFill="1" applyBorder="1">
      <alignment vertical="top"/>
    </xf>
    <xf numFmtId="165" fontId="17" fillId="5" borderId="9" xfId="0" applyFont="1" applyFill="1" applyBorder="1" applyAlignment="1">
      <alignment horizontal="center" vertical="top"/>
    </xf>
    <xf numFmtId="165" fontId="17" fillId="5" borderId="6" xfId="0" applyFont="1" applyFill="1" applyBorder="1" applyAlignment="1">
      <alignment horizontal="center" vertical="top"/>
    </xf>
    <xf numFmtId="165" fontId="16" fillId="5" borderId="10" xfId="0" applyFont="1" applyFill="1" applyBorder="1" applyAlignment="1">
      <alignment horizontal="right" vertical="top"/>
    </xf>
    <xf numFmtId="175" fontId="17" fillId="5" borderId="10" xfId="0" applyNumberFormat="1" applyFont="1" applyFill="1" applyBorder="1" applyAlignment="1"/>
    <xf numFmtId="171" fontId="16" fillId="5" borderId="13" xfId="1" applyNumberFormat="1" applyFont="1" applyFill="1" applyBorder="1" applyAlignment="1">
      <alignment horizontal="right" vertical="top"/>
    </xf>
    <xf numFmtId="172" fontId="20" fillId="5" borderId="10" xfId="2" applyNumberFormat="1" applyFont="1" applyFill="1" applyBorder="1" applyAlignment="1">
      <alignment horizontal="right" vertical="top"/>
    </xf>
    <xf numFmtId="172" fontId="20" fillId="5" borderId="14" xfId="2" applyNumberFormat="1" applyFont="1" applyFill="1" applyBorder="1" applyAlignment="1">
      <alignment horizontal="right" vertical="top"/>
    </xf>
    <xf numFmtId="165" fontId="16" fillId="5" borderId="15" xfId="0" applyFont="1" applyFill="1" applyBorder="1" applyAlignment="1">
      <alignment horizontal="right" vertical="top"/>
    </xf>
    <xf numFmtId="171" fontId="16" fillId="5" borderId="10" xfId="1" applyNumberFormat="1" applyFont="1" applyFill="1" applyBorder="1" applyAlignment="1">
      <alignment horizontal="right" vertical="top"/>
    </xf>
    <xf numFmtId="176" fontId="16" fillId="5" borderId="10" xfId="1" applyNumberFormat="1" applyFont="1" applyFill="1" applyBorder="1" applyAlignment="1">
      <alignment horizontal="center" vertical="top"/>
    </xf>
    <xf numFmtId="171" fontId="16" fillId="5" borderId="16" xfId="1" applyNumberFormat="1" applyFont="1" applyFill="1" applyBorder="1" applyAlignment="1">
      <alignment horizontal="right" vertical="top"/>
    </xf>
    <xf numFmtId="175" fontId="6" fillId="4" borderId="4" xfId="7" applyNumberFormat="1" applyFont="1" applyFill="1" applyBorder="1" applyAlignment="1" applyProtection="1">
      <alignment vertical="top"/>
      <protection locked="0"/>
    </xf>
    <xf numFmtId="9" fontId="21" fillId="4" borderId="4" xfId="7" applyNumberFormat="1" applyFont="1" applyFill="1" applyBorder="1" applyAlignment="1" applyProtection="1">
      <alignment horizontal="center" vertical="top"/>
      <protection locked="0"/>
    </xf>
    <xf numFmtId="171" fontId="6" fillId="4" borderId="11" xfId="7" applyNumberFormat="1" applyFont="1" applyFill="1" applyBorder="1" applyAlignment="1" applyProtection="1">
      <alignment horizontal="right" vertical="top"/>
      <protection locked="0"/>
    </xf>
    <xf numFmtId="176" fontId="6" fillId="4" borderId="12" xfId="7" applyNumberFormat="1" applyFont="1" applyFill="1" applyBorder="1" applyAlignment="1" applyProtection="1">
      <alignment horizontal="center" vertical="top"/>
      <protection locked="0"/>
    </xf>
  </cellXfs>
  <cellStyles count="8">
    <cellStyle name="Currency" xfId="1" builtinId="4"/>
    <cellStyle name="DateLong" xfId="4" xr:uid="{A0B627CF-C5D3-4686-94B1-794C14784F3E}"/>
    <cellStyle name="DateShort" xfId="5" xr:uid="{11A11997-D706-48D4-B5FF-B57C9811C077}"/>
    <cellStyle name="Factor" xfId="3" xr:uid="{952D8CF9-D75A-4D65-9D4B-AB3C52C21F27}"/>
    <cellStyle name="Normal" xfId="0" builtinId="0" customBuiltin="1"/>
    <cellStyle name="Note" xfId="7" builtinId="10"/>
    <cellStyle name="Per cent" xfId="2" builtinId="5" customBuiltin="1"/>
    <cellStyle name="Year" xfId="6" xr:uid="{6FA5A4F5-46D7-4E26-A523-DEBAA1C7CE53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D25544-88C6-41FF-9102-4F58ABED3B4F}" name="AR_INFO" displayName="AR_INFO" ref="A1:G2" totalsRowShown="0">
  <autoFilter ref="A1:G2" xr:uid="{04D25544-88C6-41FF-9102-4F58ABED3B4F}"/>
  <tableColumns count="7">
    <tableColumn id="1" xr3:uid="{EBB56C4D-AB7C-4C19-A390-30097EA0DE2C}" name="Column1"/>
    <tableColumn id="2" xr3:uid="{2F05C6DE-C50E-473C-9C66-FD1BF3988AC1}" name="Column2"/>
    <tableColumn id="3" xr3:uid="{FBDD5067-FC77-4210-AA77-C3F9519078AC}" name="Column3"/>
    <tableColumn id="4" xr3:uid="{AB8CD7BA-854F-4DEF-A96D-C515D50E700C}" name="Column4"/>
    <tableColumn id="5" xr3:uid="{F2FB9671-2A21-4140-9DAD-F644BDB90E14}" name="Column5"/>
    <tableColumn id="6" xr3:uid="{5EDE6BEE-9F4A-45C2-8B5C-E79EC570C456}" name="Column6"/>
    <tableColumn id="7" xr3:uid="{216E6BD0-1702-4C5E-9317-F61CC22BB1BF}" name="Column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E458-AB74-4A03-B99A-7C24E3C84688}">
  <dimension ref="A1:V31"/>
  <sheetViews>
    <sheetView showGridLines="0" tabSelected="1" zoomScale="140" zoomScaleNormal="140" workbookViewId="0">
      <selection activeCell="J12" sqref="J12"/>
    </sheetView>
  </sheetViews>
  <sheetFormatPr defaultRowHeight="14.45"/>
  <cols>
    <col min="1" max="1" width="5.42578125" customWidth="1"/>
    <col min="2" max="2" width="7.140625" customWidth="1"/>
    <col min="3" max="3" width="4.28515625" customWidth="1"/>
    <col min="4" max="4" width="3" customWidth="1"/>
    <col min="5" max="5" width="14.7109375" customWidth="1"/>
    <col min="7" max="7" width="17.140625" customWidth="1"/>
    <col min="8" max="8" width="6.7109375" customWidth="1"/>
    <col min="9" max="9" width="1.140625" customWidth="1"/>
    <col min="10" max="11" width="15.140625" style="1" customWidth="1"/>
    <col min="12" max="12" width="7.42578125" style="1" customWidth="1"/>
    <col min="13" max="13" width="11.42578125" style="1" customWidth="1"/>
    <col min="14" max="14" width="11.42578125" customWidth="1"/>
    <col min="15" max="15" width="10.5703125" customWidth="1"/>
    <col min="19" max="19" width="17.140625" customWidth="1"/>
    <col min="21" max="21" width="10.85546875" customWidth="1"/>
    <col min="22" max="22" width="12.140625" customWidth="1"/>
  </cols>
  <sheetData>
    <row r="1" spans="1:22" s="38" customFormat="1" ht="30.75" customHeight="1">
      <c r="C1" s="46" t="s">
        <v>0</v>
      </c>
      <c r="J1" s="39"/>
      <c r="K1" s="39"/>
      <c r="L1" s="39"/>
      <c r="M1" s="39"/>
      <c r="O1" s="40" t="s">
        <v>1</v>
      </c>
      <c r="P1" s="41" t="s">
        <v>2</v>
      </c>
      <c r="T1" s="49">
        <f>G11*100</f>
        <v>-10</v>
      </c>
      <c r="U1" s="49">
        <f>INT(G12*100)</f>
        <v>32</v>
      </c>
    </row>
    <row r="2" spans="1:22" s="44" customFormat="1" ht="15.6">
      <c r="A2" s="42" t="s">
        <v>3</v>
      </c>
      <c r="B2" s="32"/>
      <c r="C2" s="42"/>
      <c r="D2" s="32"/>
      <c r="E2" s="32"/>
      <c r="F2" s="32"/>
      <c r="G2" s="32"/>
      <c r="H2" s="32"/>
      <c r="I2" s="32"/>
      <c r="J2" s="43"/>
      <c r="K2" s="43"/>
      <c r="L2" s="43"/>
      <c r="M2" s="43"/>
      <c r="N2" s="32"/>
      <c r="O2" s="32"/>
      <c r="P2" s="32"/>
      <c r="Q2" s="32"/>
      <c r="R2" s="32"/>
      <c r="S2" s="32"/>
    </row>
    <row r="3" spans="1:22" s="44" customFormat="1" ht="15.6">
      <c r="A3" s="32"/>
      <c r="B3" s="32"/>
      <c r="C3" s="32">
        <v>1</v>
      </c>
      <c r="D3" s="32" t="s">
        <v>4</v>
      </c>
      <c r="E3" s="32"/>
      <c r="F3" s="32"/>
      <c r="G3" s="32"/>
      <c r="H3" s="32"/>
      <c r="I3" s="32"/>
      <c r="J3" s="43"/>
      <c r="K3" s="43"/>
      <c r="L3" s="43"/>
      <c r="M3" s="43"/>
      <c r="N3" s="32"/>
      <c r="O3" s="32"/>
      <c r="P3" s="32"/>
      <c r="Q3" s="32"/>
      <c r="R3" s="32"/>
      <c r="S3" s="32"/>
    </row>
    <row r="4" spans="1:22" s="44" customFormat="1" ht="15.6">
      <c r="A4" s="32"/>
      <c r="B4" s="32"/>
      <c r="C4" s="32">
        <v>2</v>
      </c>
      <c r="D4" s="32" t="s">
        <v>5</v>
      </c>
      <c r="E4" s="32"/>
      <c r="F4" s="32"/>
      <c r="G4" s="32"/>
      <c r="H4" s="32"/>
      <c r="I4" s="32"/>
      <c r="J4" s="43"/>
      <c r="K4" s="43"/>
      <c r="L4" s="43"/>
      <c r="M4" s="43"/>
      <c r="N4" s="32"/>
      <c r="O4" s="32"/>
      <c r="P4" s="32"/>
      <c r="Q4" s="32"/>
      <c r="R4" s="32"/>
      <c r="S4" s="32"/>
    </row>
    <row r="5" spans="1:22" s="44" customFormat="1" ht="15.6">
      <c r="A5" s="32"/>
      <c r="B5" s="32"/>
      <c r="C5" s="32">
        <v>3</v>
      </c>
      <c r="D5" s="32" t="s">
        <v>6</v>
      </c>
      <c r="E5" s="32"/>
      <c r="F5" s="32"/>
      <c r="G5" s="32"/>
      <c r="H5" s="32"/>
      <c r="I5" s="32"/>
      <c r="J5" s="43"/>
      <c r="K5" s="43"/>
      <c r="L5" s="43"/>
      <c r="M5" s="43"/>
      <c r="N5" s="32"/>
      <c r="O5" s="32"/>
      <c r="P5" s="32"/>
      <c r="Q5" s="32"/>
      <c r="R5" s="32"/>
      <c r="S5" s="32"/>
    </row>
    <row r="6" spans="1:22" s="44" customFormat="1" ht="15.6">
      <c r="A6" s="32"/>
      <c r="B6" s="45" t="s">
        <v>7</v>
      </c>
      <c r="C6" s="32"/>
      <c r="D6" s="32"/>
      <c r="E6" s="32"/>
      <c r="F6" s="32"/>
      <c r="G6" s="32"/>
      <c r="H6" s="32"/>
      <c r="I6" s="32"/>
      <c r="J6" s="43"/>
      <c r="K6" s="43"/>
      <c r="L6" s="43"/>
      <c r="M6" s="43"/>
      <c r="N6" s="32"/>
      <c r="O6" s="32"/>
      <c r="P6" s="32"/>
      <c r="Q6" s="32"/>
      <c r="R6" s="32"/>
      <c r="S6" s="32"/>
    </row>
    <row r="7" spans="1:22" s="44" customFormat="1" ht="24.95" customHeight="1">
      <c r="A7" s="32"/>
      <c r="B7" s="45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32"/>
      <c r="O7" s="32"/>
      <c r="P7" s="32"/>
      <c r="Q7" s="32"/>
      <c r="R7" s="32"/>
      <c r="S7" s="32"/>
    </row>
    <row r="8" spans="1:22" ht="24.75" customHeight="1">
      <c r="A8" s="50"/>
      <c r="B8" s="69" t="s">
        <v>8</v>
      </c>
      <c r="C8" s="50"/>
      <c r="D8" s="50"/>
      <c r="E8" s="50"/>
      <c r="F8" s="50"/>
      <c r="G8" s="50"/>
      <c r="H8" s="50"/>
      <c r="I8" s="50"/>
      <c r="J8" s="51"/>
      <c r="K8" s="51"/>
      <c r="L8" s="51"/>
      <c r="M8" s="8"/>
      <c r="N8" s="7"/>
      <c r="O8" s="7"/>
      <c r="P8" s="7"/>
      <c r="Q8" s="7"/>
      <c r="R8" s="7"/>
      <c r="S8" s="7"/>
    </row>
    <row r="9" spans="1:22" ht="15.6">
      <c r="A9" s="50"/>
      <c r="B9" s="50"/>
      <c r="C9" s="50"/>
      <c r="D9" s="50"/>
      <c r="E9" s="50"/>
      <c r="F9" s="50"/>
      <c r="G9" s="50"/>
      <c r="H9" s="70" t="s">
        <v>9</v>
      </c>
      <c r="I9" s="71"/>
      <c r="J9" s="73">
        <v>1</v>
      </c>
      <c r="K9" s="72">
        <f>J9+1</f>
        <v>2</v>
      </c>
      <c r="L9" s="52"/>
      <c r="M9" s="10"/>
      <c r="N9" s="37" t="s">
        <v>10</v>
      </c>
      <c r="O9" s="7"/>
      <c r="P9" s="7"/>
      <c r="Q9" s="7"/>
      <c r="R9" s="7"/>
      <c r="S9" s="7"/>
    </row>
    <row r="10" spans="1:22" ht="18.75" customHeight="1">
      <c r="A10" s="50"/>
      <c r="B10" s="50"/>
      <c r="C10" s="50"/>
      <c r="D10" s="50"/>
      <c r="E10" s="50"/>
      <c r="F10" s="50"/>
      <c r="G10" s="53" t="s">
        <v>11</v>
      </c>
      <c r="H10" s="50"/>
      <c r="I10" s="50"/>
      <c r="J10" s="74"/>
      <c r="K10" s="79"/>
      <c r="L10" s="54"/>
      <c r="M10" s="8"/>
      <c r="N10" s="9"/>
      <c r="O10" s="11" t="s">
        <v>12</v>
      </c>
      <c r="P10" s="11"/>
      <c r="Q10" s="11"/>
      <c r="R10" s="12"/>
      <c r="S10" s="7"/>
    </row>
    <row r="11" spans="1:22" ht="15.6">
      <c r="A11" s="50"/>
      <c r="B11" s="50"/>
      <c r="C11" s="50"/>
      <c r="D11" s="50"/>
      <c r="E11" s="50" t="s">
        <v>13</v>
      </c>
      <c r="F11" s="50"/>
      <c r="G11" s="84">
        <v>-0.1</v>
      </c>
      <c r="H11" s="55"/>
      <c r="I11" s="55"/>
      <c r="J11" s="85">
        <v>47</v>
      </c>
      <c r="K11" s="80">
        <f>J11 * (1 + G11)</f>
        <v>42.300000000000004</v>
      </c>
      <c r="L11" s="56"/>
      <c r="M11" s="13"/>
      <c r="N11" s="14">
        <f>K11-J11</f>
        <v>-4.6999999999999957</v>
      </c>
      <c r="O11" s="15" t="s">
        <v>14</v>
      </c>
      <c r="P11" s="16"/>
      <c r="Q11" s="16"/>
      <c r="R11" s="17"/>
      <c r="S11" s="18"/>
      <c r="T11" s="5"/>
      <c r="U11" s="5"/>
      <c r="V11" s="5"/>
    </row>
    <row r="12" spans="1:22" ht="15.6">
      <c r="A12" s="50"/>
      <c r="B12" s="50"/>
      <c r="C12" s="50"/>
      <c r="D12" s="50"/>
      <c r="E12" s="50" t="s">
        <v>15</v>
      </c>
      <c r="F12" s="50"/>
      <c r="G12" s="68">
        <f>(K12/J12)-1</f>
        <v>0.32867132867132809</v>
      </c>
      <c r="H12" s="55"/>
      <c r="I12" s="55"/>
      <c r="J12" s="86">
        <v>4000</v>
      </c>
      <c r="K12" s="81">
        <f>J15/(K11-$B$15)</f>
        <v>5314.6853146853127</v>
      </c>
      <c r="L12" s="57"/>
      <c r="M12" s="48"/>
      <c r="N12" s="19">
        <f>K12-J12</f>
        <v>1314.6853146853127</v>
      </c>
      <c r="O12" s="20">
        <f>ABS(G12) - ABS(G11)</f>
        <v>0.22867132867132808</v>
      </c>
      <c r="P12" s="21" t="s">
        <v>16</v>
      </c>
      <c r="Q12" s="22"/>
      <c r="R12" s="23"/>
      <c r="S12" s="24"/>
      <c r="T12" s="2"/>
      <c r="U12" s="2"/>
      <c r="V12" s="2"/>
    </row>
    <row r="13" spans="1:22" s="3" customFormat="1" ht="19.5" customHeight="1">
      <c r="A13" s="58"/>
      <c r="B13" s="58"/>
      <c r="C13" s="58"/>
      <c r="D13" s="58"/>
      <c r="E13" s="59" t="s">
        <v>17</v>
      </c>
      <c r="F13" s="60"/>
      <c r="G13" s="60"/>
      <c r="H13" s="60"/>
      <c r="I13" s="60"/>
      <c r="J13" s="75">
        <f>J12 * J11</f>
        <v>188000</v>
      </c>
      <c r="K13" s="75">
        <f>K12 * K11</f>
        <v>224811.18881118874</v>
      </c>
      <c r="L13" s="61"/>
      <c r="M13" s="25"/>
      <c r="N13" s="26"/>
      <c r="O13" s="27"/>
      <c r="P13" s="28"/>
      <c r="Q13" s="28"/>
      <c r="R13" s="29"/>
      <c r="S13" s="29"/>
      <c r="T13" s="4"/>
      <c r="U13" s="4"/>
      <c r="V13" s="4"/>
    </row>
    <row r="14" spans="1:22" ht="19.5" customHeight="1">
      <c r="A14" s="62"/>
      <c r="B14" s="50" t="s">
        <v>18</v>
      </c>
      <c r="C14" s="50"/>
      <c r="D14" s="50"/>
      <c r="E14" s="50" t="s">
        <v>19</v>
      </c>
      <c r="F14" s="63" t="s">
        <v>20</v>
      </c>
      <c r="G14" s="63"/>
      <c r="H14" s="50"/>
      <c r="I14" s="50"/>
      <c r="J14" s="76">
        <f>J12 * $B$15</f>
        <v>112000</v>
      </c>
      <c r="K14" s="76">
        <f>K12 * $B$15</f>
        <v>148811.18881118877</v>
      </c>
      <c r="L14" s="56"/>
      <c r="M14" s="47"/>
      <c r="N14" s="30">
        <f t="shared" ref="N14:N19" si="0">K14-J14</f>
        <v>36811.188811188767</v>
      </c>
      <c r="O14" s="31"/>
      <c r="P14" s="32"/>
      <c r="Q14" s="32"/>
      <c r="R14" s="7"/>
      <c r="S14" s="7"/>
    </row>
    <row r="15" spans="1:22" ht="15.6">
      <c r="A15" s="50"/>
      <c r="B15" s="83">
        <v>28</v>
      </c>
      <c r="C15" s="50"/>
      <c r="D15" s="50"/>
      <c r="E15" s="64" t="s">
        <v>21</v>
      </c>
      <c r="F15" s="65"/>
      <c r="G15" s="65"/>
      <c r="H15" s="64"/>
      <c r="I15" s="64"/>
      <c r="J15" s="76">
        <f>J13-J14</f>
        <v>76000</v>
      </c>
      <c r="K15" s="76">
        <f>K13-K14</f>
        <v>75999.999999999971</v>
      </c>
      <c r="L15" s="56"/>
      <c r="M15" s="47"/>
      <c r="N15" s="30">
        <f t="shared" si="0"/>
        <v>0</v>
      </c>
      <c r="O15" s="32" t="s">
        <v>22</v>
      </c>
      <c r="P15" s="32"/>
      <c r="Q15" s="32"/>
      <c r="R15" s="7"/>
      <c r="S15" s="7"/>
    </row>
    <row r="16" spans="1:22" ht="26.45" customHeight="1">
      <c r="A16" s="50"/>
      <c r="B16" s="50"/>
      <c r="C16" s="50"/>
      <c r="D16" s="50"/>
      <c r="E16" s="66" t="s">
        <v>23</v>
      </c>
      <c r="F16" s="66"/>
      <c r="G16" s="66"/>
      <c r="H16" s="66"/>
      <c r="I16" s="66"/>
      <c r="J16" s="77">
        <f>J15/J13</f>
        <v>0.40425531914893614</v>
      </c>
      <c r="K16" s="77">
        <f>K15/K13</f>
        <v>0.33806146572104018</v>
      </c>
      <c r="L16" s="67"/>
      <c r="M16" s="33"/>
      <c r="N16" s="34">
        <f t="shared" si="0"/>
        <v>-6.6193853427895966E-2</v>
      </c>
      <c r="O16" s="32" t="s">
        <v>24</v>
      </c>
      <c r="P16" s="32"/>
      <c r="Q16" s="32"/>
      <c r="R16" s="7"/>
      <c r="S16" s="7"/>
    </row>
    <row r="17" spans="1:19" ht="15.6">
      <c r="A17" s="50"/>
      <c r="B17" s="50"/>
      <c r="C17" s="50"/>
      <c r="D17" s="50"/>
      <c r="E17" s="50" t="s">
        <v>25</v>
      </c>
      <c r="F17" s="63" t="s">
        <v>26</v>
      </c>
      <c r="G17" s="63"/>
      <c r="H17" s="50"/>
      <c r="I17" s="50"/>
      <c r="J17" s="76">
        <v>30000</v>
      </c>
      <c r="K17" s="80">
        <f>J17</f>
        <v>30000</v>
      </c>
      <c r="L17" s="56"/>
      <c r="M17" s="13"/>
      <c r="N17" s="14">
        <f t="shared" si="0"/>
        <v>0</v>
      </c>
      <c r="O17" s="31"/>
      <c r="P17" s="32"/>
      <c r="Q17" s="32"/>
      <c r="R17" s="7"/>
      <c r="S17" s="7"/>
    </row>
    <row r="18" spans="1:19" ht="15.6">
      <c r="A18" s="50"/>
      <c r="B18" s="50"/>
      <c r="C18" s="50"/>
      <c r="D18" s="50"/>
      <c r="E18" s="64" t="s">
        <v>27</v>
      </c>
      <c r="F18" s="65"/>
      <c r="G18" s="65"/>
      <c r="H18" s="64"/>
      <c r="I18" s="64"/>
      <c r="J18" s="76">
        <f>J15-J17</f>
        <v>46000</v>
      </c>
      <c r="K18" s="82">
        <f>K15-K17</f>
        <v>45999.999999999971</v>
      </c>
      <c r="L18" s="56"/>
      <c r="M18" s="47"/>
      <c r="N18" s="30">
        <f t="shared" si="0"/>
        <v>0</v>
      </c>
      <c r="O18" s="32" t="s">
        <v>28</v>
      </c>
      <c r="P18" s="32"/>
      <c r="Q18" s="32"/>
      <c r="R18" s="7"/>
      <c r="S18" s="7"/>
    </row>
    <row r="19" spans="1:19" ht="15.6">
      <c r="A19" s="50"/>
      <c r="B19" s="50"/>
      <c r="C19" s="50"/>
      <c r="D19" s="50"/>
      <c r="E19" s="66" t="s">
        <v>29</v>
      </c>
      <c r="F19" s="66"/>
      <c r="G19" s="66"/>
      <c r="H19" s="66"/>
      <c r="I19" s="66"/>
      <c r="J19" s="78">
        <f>J18/J13</f>
        <v>0.24468085106382978</v>
      </c>
      <c r="K19" s="78">
        <f>K18/K13</f>
        <v>0.20461615030484004</v>
      </c>
      <c r="L19" s="67"/>
      <c r="M19" s="35"/>
      <c r="N19" s="34">
        <f t="shared" si="0"/>
        <v>-4.0064700758989741E-2</v>
      </c>
      <c r="O19" s="32" t="s">
        <v>30</v>
      </c>
      <c r="P19" s="32"/>
      <c r="Q19" s="32"/>
      <c r="R19" s="7"/>
      <c r="S19" s="7"/>
    </row>
    <row r="20" spans="1:19" ht="32.25" customHeight="1">
      <c r="A20" s="50"/>
      <c r="B20" s="50"/>
      <c r="C20" s="50"/>
      <c r="D20" s="50"/>
      <c r="E20" s="50"/>
      <c r="F20" s="50"/>
      <c r="G20" s="50"/>
      <c r="H20" s="50"/>
      <c r="I20" s="50"/>
      <c r="J20" s="51"/>
      <c r="K20" s="51"/>
      <c r="L20" s="51"/>
      <c r="M20" s="8"/>
      <c r="N20" s="7"/>
      <c r="O20" s="7"/>
      <c r="P20" s="7"/>
      <c r="Q20" s="7"/>
      <c r="R20" s="7"/>
      <c r="S20" s="7"/>
    </row>
    <row r="21" spans="1:19" ht="18.600000000000001" customHeight="1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7"/>
      <c r="O21" s="7"/>
      <c r="P21" s="7"/>
      <c r="Q21" s="7"/>
      <c r="R21" s="7"/>
      <c r="S21" s="7"/>
    </row>
    <row r="22" spans="1:19" ht="15.6">
      <c r="A22" s="6" t="s">
        <v>31</v>
      </c>
      <c r="B22" s="7"/>
      <c r="C22" s="7"/>
      <c r="D22" s="7"/>
      <c r="E22" s="7" t="str">
        <f>"At a sales price change of " &amp; T1 &amp; "%" &amp; " and a variable cost per unit of £"&amp; B15</f>
        <v>At a sales price change of -10% and a variable cost per unit of £28</v>
      </c>
      <c r="F22" s="7"/>
      <c r="G22" s="7"/>
      <c r="H22" s="7"/>
      <c r="I22" s="7"/>
      <c r="J22" s="8"/>
      <c r="K22" s="8"/>
      <c r="L22" s="8"/>
      <c r="M22" s="8"/>
      <c r="N22" s="7"/>
      <c r="O22" s="7"/>
      <c r="P22" s="7"/>
      <c r="Q22" s="7"/>
      <c r="R22" s="7"/>
      <c r="S22" s="7"/>
    </row>
    <row r="23" spans="1:19" ht="15.6">
      <c r="A23" s="7"/>
      <c r="B23" s="7"/>
      <c r="C23" s="7"/>
      <c r="D23" s="7"/>
      <c r="E23" s="7" t="str">
        <f>"the required sales volume change to maintain gross profit £ is " &amp; U1 &amp; "%"</f>
        <v>the required sales volume change to maintain gross profit £ is 32%</v>
      </c>
      <c r="F23" s="7"/>
      <c r="G23" s="7"/>
      <c r="H23" s="7"/>
      <c r="I23" s="7"/>
      <c r="J23" s="8"/>
      <c r="K23" s="8"/>
      <c r="L23" s="8"/>
      <c r="M23" s="8"/>
      <c r="N23" s="7"/>
      <c r="O23" s="7"/>
      <c r="P23" s="7"/>
      <c r="Q23" s="7"/>
      <c r="R23" s="7"/>
      <c r="S23" s="7"/>
    </row>
    <row r="24" spans="1:19" ht="15.6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7"/>
      <c r="O24" s="7"/>
      <c r="P24" s="7"/>
      <c r="Q24" s="7"/>
      <c r="R24" s="7"/>
      <c r="S24" s="7"/>
    </row>
    <row r="25" spans="1:19" ht="15.6">
      <c r="A25" s="6" t="s">
        <v>32</v>
      </c>
      <c r="B25" s="7"/>
      <c r="C25" s="7"/>
      <c r="D25" s="7"/>
      <c r="E25" s="36" t="s">
        <v>33</v>
      </c>
      <c r="F25" s="7"/>
      <c r="G25" s="7"/>
      <c r="H25" s="7"/>
      <c r="I25" s="7"/>
      <c r="J25" s="8"/>
      <c r="K25" s="8"/>
      <c r="L25" s="8"/>
      <c r="M25" s="8"/>
      <c r="N25" s="7"/>
      <c r="O25" s="7"/>
      <c r="P25" s="7"/>
      <c r="Q25" s="7"/>
      <c r="R25" s="7"/>
      <c r="S25" s="7"/>
    </row>
    <row r="26" spans="1:19" ht="15.6">
      <c r="A26" s="7"/>
      <c r="B26" s="7"/>
      <c r="C26" s="7"/>
      <c r="D26" s="7"/>
      <c r="E26" s="36" t="s">
        <v>34</v>
      </c>
      <c r="F26" s="7"/>
      <c r="G26" s="7"/>
      <c r="H26" s="7"/>
      <c r="I26" s="7"/>
      <c r="J26" s="8"/>
      <c r="K26" s="8"/>
      <c r="L26" s="8"/>
      <c r="M26" s="8"/>
      <c r="N26" s="7"/>
      <c r="O26" s="7"/>
      <c r="P26" s="7"/>
      <c r="Q26" s="7"/>
      <c r="R26" s="7"/>
      <c r="S26" s="7"/>
    </row>
    <row r="27" spans="1:19" ht="15.6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7"/>
      <c r="O27" s="7"/>
      <c r="P27" s="7"/>
      <c r="Q27" s="7"/>
      <c r="R27" s="7"/>
      <c r="S27" s="7"/>
    </row>
    <row r="28" spans="1:19" ht="15.6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7"/>
      <c r="O28" s="7"/>
      <c r="P28" s="7"/>
      <c r="Q28" s="7"/>
      <c r="R28" s="7"/>
      <c r="S28" s="7"/>
    </row>
    <row r="31" spans="1:19" ht="16.5" customHeight="1"/>
  </sheetData>
  <sheetProtection sheet="1" objects="1" scenarios="1" selectLockedCells="1"/>
  <conditionalFormatting sqref="N19 N11:N15">
    <cfRule type="cellIs" dxfId="2" priority="3" operator="lessThan">
      <formula>0</formula>
    </cfRule>
  </conditionalFormatting>
  <conditionalFormatting sqref="N16">
    <cfRule type="cellIs" dxfId="1" priority="2" operator="lessThan">
      <formula>0</formula>
    </cfRule>
  </conditionalFormatting>
  <conditionalFormatting sqref="N17:N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960E-8A66-4CD9-B30C-FB138CEC9709}">
  <dimension ref="A1:G2"/>
  <sheetViews>
    <sheetView workbookViewId="0"/>
  </sheetViews>
  <sheetFormatPr defaultRowHeight="15"/>
  <sheetData>
    <row r="1" spans="1:7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</row>
    <row r="2" spans="1:7">
      <c r="A2" t="s">
        <v>42</v>
      </c>
      <c r="B2" t="s">
        <v>43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CE92F712D6E34EAF43125A521FCE4B" ma:contentTypeVersion="4" ma:contentTypeDescription="Create a new document." ma:contentTypeScope="" ma:versionID="b56d97e4f0fd1025d8beba09ec777daf">
  <xsd:schema xmlns:xsd="http://www.w3.org/2001/XMLSchema" xmlns:xs="http://www.w3.org/2001/XMLSchema" xmlns:p="http://schemas.microsoft.com/office/2006/metadata/properties" xmlns:ns2="d5652edf-0852-4865-9a9f-909246aca222" targetNamespace="http://schemas.microsoft.com/office/2006/metadata/properties" ma:root="true" ma:fieldsID="1217d398ccf8463f43540d81fa741130" ns2:_="">
    <xsd:import namespace="d5652edf-0852-4865-9a9f-909246aca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52edf-0852-4865-9a9f-909246aca2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0B6481-9890-4960-973B-8F4892A915E9}"/>
</file>

<file path=customXml/itemProps2.xml><?xml version="1.0" encoding="utf-8"?>
<ds:datastoreItem xmlns:ds="http://schemas.openxmlformats.org/officeDocument/2006/customXml" ds:itemID="{FEC32A56-E7A7-45A4-94D7-DC9A55E002CF}"/>
</file>

<file path=customXml/itemProps3.xml><?xml version="1.0" encoding="utf-8"?>
<ds:datastoreItem xmlns:ds="http://schemas.openxmlformats.org/officeDocument/2006/customXml" ds:itemID="{64A9DD49-E3F8-4749-B21C-9FCCCBD65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Leavy</dc:creator>
  <cp:keywords/>
  <dc:description/>
  <cp:lastModifiedBy>Patrick Leavy</cp:lastModifiedBy>
  <cp:revision/>
  <dcterms:created xsi:type="dcterms:W3CDTF">2022-04-20T09:40:52Z</dcterms:created>
  <dcterms:modified xsi:type="dcterms:W3CDTF">2023-02-06T15:23:41Z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0x010100FDCE92F712D6E34EAF43125A521FCE4B</vt:lpwstr>
  </property>
</Properties>
</file>